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Data\priv\Рабочий стол\ОПЕКА\2021 год\ЖИЛЬЕ 411-ОЗ\Изменения в 411-оз\15.06.2021\"/>
    </mc:Choice>
  </mc:AlternateContent>
  <bookViews>
    <workbookView xWindow="0" yWindow="0" windowWidth="16380" windowHeight="8190"/>
  </bookViews>
  <sheets>
    <sheet name="Лист2" sheetId="3" r:id="rId1"/>
  </sheets>
  <definedNames>
    <definedName name="Print_Area_1">#REF!</definedName>
    <definedName name="Print_Area_2">#REF!</definedName>
    <definedName name="Print_Titles_1">#REF!</definedName>
    <definedName name="Print_Titles_2">#REF!</definedName>
    <definedName name="_xlnm.Print_Area" localSheetId="0">Лист2!$A$1:$O$42</definedName>
  </definedNames>
  <calcPr calcId="152511"/>
</workbook>
</file>

<file path=xl/calcChain.xml><?xml version="1.0" encoding="utf-8"?>
<calcChain xmlns="http://schemas.openxmlformats.org/spreadsheetml/2006/main">
  <c r="H41" i="3" l="1"/>
  <c r="M41" i="3" s="1"/>
  <c r="N41" i="3" s="1"/>
  <c r="B41" i="3"/>
  <c r="I41" i="3" s="1"/>
  <c r="J41" i="3" s="1"/>
  <c r="K40" i="3"/>
  <c r="K42" i="3" s="1"/>
  <c r="B40" i="3"/>
  <c r="M39" i="3"/>
  <c r="N39" i="3" s="1"/>
  <c r="I39" i="3"/>
  <c r="E39" i="3"/>
  <c r="L38" i="3"/>
  <c r="H38" i="3"/>
  <c r="I38" i="3" s="1"/>
  <c r="E38" i="3"/>
  <c r="H37" i="3"/>
  <c r="I37" i="3" s="1"/>
  <c r="E37" i="3"/>
  <c r="L36" i="3"/>
  <c r="H36" i="3"/>
  <c r="I36" i="3" s="1"/>
  <c r="E36" i="3"/>
  <c r="H35" i="3"/>
  <c r="I35" i="3" s="1"/>
  <c r="E35" i="3"/>
  <c r="L34" i="3"/>
  <c r="H34" i="3"/>
  <c r="M34" i="3" s="1"/>
  <c r="N34" i="3" s="1"/>
  <c r="E34" i="3"/>
  <c r="H33" i="3"/>
  <c r="I33" i="3" s="1"/>
  <c r="E33" i="3"/>
  <c r="H32" i="3"/>
  <c r="M32" i="3" s="1"/>
  <c r="N32" i="3" s="1"/>
  <c r="E32" i="3"/>
  <c r="H31" i="3"/>
  <c r="I31" i="3" s="1"/>
  <c r="E31" i="3"/>
  <c r="H30" i="3"/>
  <c r="M30" i="3" s="1"/>
  <c r="E30" i="3"/>
  <c r="H29" i="3"/>
  <c r="I29" i="3" s="1"/>
  <c r="E29" i="3"/>
  <c r="H28" i="3"/>
  <c r="M28" i="3" s="1"/>
  <c r="N28" i="3" s="1"/>
  <c r="E28" i="3"/>
  <c r="H27" i="3"/>
  <c r="I27" i="3" s="1"/>
  <c r="E27" i="3"/>
  <c r="L26" i="3"/>
  <c r="H26" i="3"/>
  <c r="I26" i="3" s="1"/>
  <c r="E26" i="3"/>
  <c r="H25" i="3"/>
  <c r="M25" i="3" s="1"/>
  <c r="N25" i="3" s="1"/>
  <c r="E25" i="3"/>
  <c r="H24" i="3"/>
  <c r="I24" i="3" s="1"/>
  <c r="E24" i="3"/>
  <c r="L23" i="3"/>
  <c r="H23" i="3"/>
  <c r="I23" i="3" s="1"/>
  <c r="E23" i="3"/>
  <c r="H22" i="3"/>
  <c r="M22" i="3" s="1"/>
  <c r="N22" i="3" s="1"/>
  <c r="E22" i="3"/>
  <c r="O21" i="3"/>
  <c r="H21" i="3"/>
  <c r="I21" i="3" s="1"/>
  <c r="E21" i="3"/>
  <c r="H20" i="3"/>
  <c r="I20" i="3" s="1"/>
  <c r="E20" i="3"/>
  <c r="H19" i="3"/>
  <c r="I19" i="3" s="1"/>
  <c r="E19" i="3"/>
  <c r="H18" i="3"/>
  <c r="I18" i="3" s="1"/>
  <c r="E18" i="3"/>
  <c r="L17" i="3"/>
  <c r="H17" i="3"/>
  <c r="M17" i="3" s="1"/>
  <c r="E17" i="3"/>
  <c r="O16" i="3"/>
  <c r="H16" i="3"/>
  <c r="I16" i="3" s="1"/>
  <c r="E16" i="3"/>
  <c r="O15" i="3"/>
  <c r="H15" i="3"/>
  <c r="M15" i="3" s="1"/>
  <c r="E15" i="3"/>
  <c r="H14" i="3"/>
  <c r="M14" i="3" s="1"/>
  <c r="E14" i="3"/>
  <c r="H13" i="3"/>
  <c r="I13" i="3" s="1"/>
  <c r="E13" i="3"/>
  <c r="M12" i="3"/>
  <c r="N12" i="3" s="1"/>
  <c r="H12" i="3"/>
  <c r="I12" i="3" s="1"/>
  <c r="E12" i="3"/>
  <c r="L11" i="3"/>
  <c r="H11" i="3"/>
  <c r="M11" i="3" s="1"/>
  <c r="E11" i="3"/>
  <c r="L10" i="3"/>
  <c r="H10" i="3"/>
  <c r="I10" i="3" s="1"/>
  <c r="E10" i="3"/>
  <c r="H9" i="3"/>
  <c r="M9" i="3" s="1"/>
  <c r="E9" i="3"/>
  <c r="H8" i="3"/>
  <c r="I8" i="3" s="1"/>
  <c r="E8" i="3"/>
  <c r="H7" i="3"/>
  <c r="I7" i="3" s="1"/>
  <c r="E7" i="3"/>
  <c r="H6" i="3"/>
  <c r="I6" i="3" s="1"/>
  <c r="E6" i="3"/>
  <c r="M37" i="3" l="1"/>
  <c r="N37" i="3" s="1"/>
  <c r="O37" i="3" s="1"/>
  <c r="M33" i="3"/>
  <c r="N33" i="3" s="1"/>
  <c r="J10" i="3"/>
  <c r="O10" i="3" s="1"/>
  <c r="J19" i="3"/>
  <c r="I32" i="3"/>
  <c r="J32" i="3" s="1"/>
  <c r="O32" i="3" s="1"/>
  <c r="J23" i="3"/>
  <c r="M24" i="3"/>
  <c r="N24" i="3" s="1"/>
  <c r="J26" i="3"/>
  <c r="M27" i="3"/>
  <c r="N27" i="3" s="1"/>
  <c r="J29" i="3"/>
  <c r="J31" i="3"/>
  <c r="J12" i="3"/>
  <c r="O12" i="3" s="1"/>
  <c r="J20" i="3"/>
  <c r="O20" i="3" s="1"/>
  <c r="J37" i="3"/>
  <c r="B42" i="3"/>
  <c r="J8" i="3"/>
  <c r="I9" i="3"/>
  <c r="J9" i="3" s="1"/>
  <c r="O9" i="3" s="1"/>
  <c r="J7" i="3"/>
  <c r="M8" i="3"/>
  <c r="J13" i="3"/>
  <c r="I14" i="3"/>
  <c r="J14" i="3" s="1"/>
  <c r="O14" i="3" s="1"/>
  <c r="M18" i="3"/>
  <c r="M19" i="3"/>
  <c r="N19" i="3" s="1"/>
  <c r="O19" i="3" s="1"/>
  <c r="M35" i="3"/>
  <c r="M36" i="3"/>
  <c r="N36" i="3" s="1"/>
  <c r="O36" i="3" s="1"/>
  <c r="J39" i="3"/>
  <c r="O39" i="3" s="1"/>
  <c r="M7" i="3"/>
  <c r="M13" i="3"/>
  <c r="J24" i="3"/>
  <c r="J27" i="3"/>
  <c r="J33" i="3"/>
  <c r="O33" i="3" s="1"/>
  <c r="J38" i="3"/>
  <c r="E40" i="3"/>
  <c r="E42" i="3" s="1"/>
  <c r="L40" i="3"/>
  <c r="M16" i="3"/>
  <c r="I17" i="3"/>
  <c r="J17" i="3" s="1"/>
  <c r="O17" i="3" s="1"/>
  <c r="J18" i="3"/>
  <c r="M20" i="3"/>
  <c r="M31" i="3"/>
  <c r="J35" i="3"/>
  <c r="O24" i="3"/>
  <c r="O41" i="3"/>
  <c r="J6" i="3"/>
  <c r="M10" i="3"/>
  <c r="I11" i="3"/>
  <c r="J11" i="3" s="1"/>
  <c r="O11" i="3" s="1"/>
  <c r="I15" i="3"/>
  <c r="M21" i="3"/>
  <c r="I22" i="3"/>
  <c r="J22" i="3" s="1"/>
  <c r="O22" i="3" s="1"/>
  <c r="I25" i="3"/>
  <c r="J25" i="3" s="1"/>
  <c r="O25" i="3" s="1"/>
  <c r="I28" i="3"/>
  <c r="J28" i="3" s="1"/>
  <c r="O28" i="3" s="1"/>
  <c r="I30" i="3"/>
  <c r="J30" i="3" s="1"/>
  <c r="I34" i="3"/>
  <c r="J34" i="3" s="1"/>
  <c r="O34" i="3" s="1"/>
  <c r="M6" i="3"/>
  <c r="M29" i="3"/>
  <c r="M23" i="3"/>
  <c r="M26" i="3"/>
  <c r="M38" i="3"/>
  <c r="N38" i="3" s="1"/>
  <c r="O27" i="3" l="1"/>
  <c r="L42" i="3"/>
  <c r="I40" i="3"/>
  <c r="I42" i="3" s="1"/>
  <c r="N40" i="3"/>
  <c r="N42" i="3" s="1"/>
  <c r="M40" i="3"/>
  <c r="M42" i="3" s="1"/>
  <c r="O38" i="3"/>
  <c r="O40" i="3" s="1"/>
  <c r="O42" i="3" s="1"/>
  <c r="J40" i="3"/>
  <c r="J42" i="3" s="1"/>
</calcChain>
</file>

<file path=xl/sharedStrings.xml><?xml version="1.0" encoding="utf-8"?>
<sst xmlns="http://schemas.openxmlformats.org/spreadsheetml/2006/main" count="65" uniqueCount="63">
  <si>
    <t>Наименование муниципального образования</t>
  </si>
  <si>
    <t>Численность граждан, которым будут предоставлены жилые помещения в 2021 году, в порядке очередности, чел.</t>
  </si>
  <si>
    <t>Социальная норма предоставления площади жилого помещения на 1 чел, кв. м.</t>
  </si>
  <si>
    <t>Стоимость кв. метра по Новосибирской области (Приказ Минстроя России от 29.06.2020 № 351/пр), рублей</t>
  </si>
  <si>
    <t>Ri</t>
  </si>
  <si>
    <t>Расчет с учетом Ri</t>
  </si>
  <si>
    <t>5 = (ст.2*ст.3*ст.4)/1000</t>
  </si>
  <si>
    <t>если RS&lt;PS, то 8=6-4
если RS&gt;PS, то 8=7-4</t>
  </si>
  <si>
    <t>9=2*3*(4+8)/1000</t>
  </si>
  <si>
    <t>10=9-5</t>
  </si>
  <si>
    <t>Баганский район</t>
  </si>
  <si>
    <t>Барабинский район</t>
  </si>
  <si>
    <t>Болотнинский район</t>
  </si>
  <si>
    <t>Венгеровский район</t>
  </si>
  <si>
    <t>Доволенский район</t>
  </si>
  <si>
    <t>Здвинский район</t>
  </si>
  <si>
    <t>Искитимский район</t>
  </si>
  <si>
    <t>Карасукский район</t>
  </si>
  <si>
    <t>Каргатский район</t>
  </si>
  <si>
    <t>Колыванский район</t>
  </si>
  <si>
    <t>Коченевский район</t>
  </si>
  <si>
    <t>Кочковский район</t>
  </si>
  <si>
    <t>Краснозерский район</t>
  </si>
  <si>
    <t>Куйбышевский район</t>
  </si>
  <si>
    <t>Купинский район</t>
  </si>
  <si>
    <t>Кыштовский район</t>
  </si>
  <si>
    <t>Маслянинский район</t>
  </si>
  <si>
    <t>Мошковский район</t>
  </si>
  <si>
    <t>Новосибирский район</t>
  </si>
  <si>
    <t>Ордынский район</t>
  </si>
  <si>
    <t>Северный район</t>
  </si>
  <si>
    <t>Сузунский район</t>
  </si>
  <si>
    <t>Татарский район</t>
  </si>
  <si>
    <t>Тогучинский район</t>
  </si>
  <si>
    <t>Убинский район</t>
  </si>
  <si>
    <t>Усть-Тарский район</t>
  </si>
  <si>
    <t>Чановский район</t>
  </si>
  <si>
    <t>Черепановский район</t>
  </si>
  <si>
    <t>Чистоозерный район</t>
  </si>
  <si>
    <t>Чулымский район</t>
  </si>
  <si>
    <t>г. Бердск</t>
  </si>
  <si>
    <t>г Искитим</t>
  </si>
  <si>
    <t>р.п. Кольцово</t>
  </si>
  <si>
    <t>г. Обь</t>
  </si>
  <si>
    <t>всего по области</t>
  </si>
  <si>
    <t>г. Новосибирск</t>
  </si>
  <si>
    <t>Итого</t>
  </si>
  <si>
    <t xml:space="preserve">Расчет с учетом Ri </t>
  </si>
  <si>
    <t>если 4&lt;6, то 13=11*3*(4+8)/1000</t>
  </si>
  <si>
    <t>14=13-12</t>
  </si>
  <si>
    <t>БА по Закону</t>
  </si>
  <si>
    <t>15=10+14</t>
  </si>
  <si>
    <t>Общая дополнительная потребность на реализацию законопроекта</t>
  </si>
  <si>
    <t>Предварительный расчет дополнительной потребности на реализацию законопроекта</t>
  </si>
  <si>
    <t>Средства областного бюджета</t>
  </si>
  <si>
    <t>За счет средств ОБ</t>
  </si>
  <si>
    <t xml:space="preserve">Средства федерального бюджета </t>
  </si>
  <si>
    <t xml:space="preserve">Сумма,  тыс. рублей
</t>
  </si>
  <si>
    <t>Средства на обеспечение дефеципа субсидии</t>
  </si>
  <si>
    <t>Информация по данным Минстроя НСО</t>
  </si>
  <si>
    <t>Средняя рыночная стоимость 1 квадратного метра общей площади жилого помещения (RS),  руб.</t>
  </si>
  <si>
    <t>Предельная стоимость 1 квадратного метра общей площади жилого помещения (PS), руб.</t>
  </si>
  <si>
    <t>Дополнительная потребность, 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</si>
</sst>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\-??_р_._-;_-@_-"/>
    <numFmt numFmtId="165" formatCode="#,##0.0"/>
  </numFmts>
  <fonts count="12" x14ac:knownFonts="1">
    <font>
      <sz val="10"/>
      <name val="SimSun"/>
      <family val="2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SimSun"/>
      <family val="2"/>
      <charset val="204"/>
    </font>
    <font>
      <b/>
      <sz val="10"/>
      <name val="Times New Roman"/>
      <family val="1"/>
      <charset val="204"/>
    </font>
    <font>
      <b/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9" fillId="0" borderId="0"/>
  </cellStyleXfs>
  <cellXfs count="32">
    <xf numFmtId="0" fontId="1" fillId="0" borderId="0" xfId="0" applyFont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/>
    </xf>
    <xf numFmtId="0" fontId="8" fillId="0" borderId="0" xfId="0" applyFont="1" applyFill="1"/>
    <xf numFmtId="0" fontId="2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/>
    <xf numFmtId="4" fontId="1" fillId="0" borderId="0" xfId="0" applyNumberFormat="1" applyFont="1" applyFill="1"/>
    <xf numFmtId="0" fontId="8" fillId="2" borderId="0" xfId="0" applyFont="1" applyFill="1"/>
    <xf numFmtId="0" fontId="6" fillId="2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3CDDD"/>
      <rgbColor rgb="00FF99CC"/>
      <rgbColor rgb="00B3A2C7"/>
      <rgbColor rgb="00FCD5B5"/>
      <rgbColor rgb="003366FF"/>
      <rgbColor rgb="0033CCCC"/>
      <rgbColor rgb="0092D050"/>
      <rgbColor rgb="00FFC0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view="pageBreakPreview" zoomScale="60" zoomScaleNormal="100" workbookViewId="0">
      <selection activeCell="W12" sqref="W12"/>
    </sheetView>
  </sheetViews>
  <sheetFormatPr defaultRowHeight="12.75" x14ac:dyDescent="0.2"/>
  <cols>
    <col min="1" max="1" width="25.28515625" style="1" customWidth="1"/>
    <col min="2" max="2" width="17.42578125" style="1" customWidth="1"/>
    <col min="3" max="3" width="9.140625" style="1"/>
    <col min="4" max="4" width="13.85546875" style="1" customWidth="1"/>
    <col min="5" max="5" width="16.85546875" style="1" bestFit="1" customWidth="1"/>
    <col min="6" max="7" width="11.7109375" style="1" customWidth="1"/>
    <col min="8" max="8" width="19" style="1" customWidth="1"/>
    <col min="9" max="9" width="17" style="8" bestFit="1" customWidth="1"/>
    <col min="10" max="10" width="12.7109375" style="8" bestFit="1" customWidth="1"/>
    <col min="11" max="11" width="15" style="1" customWidth="1"/>
    <col min="12" max="12" width="14.5703125" style="18" bestFit="1" customWidth="1"/>
    <col min="13" max="13" width="19.85546875" style="8" bestFit="1" customWidth="1"/>
    <col min="14" max="14" width="19.5703125" style="8" bestFit="1" customWidth="1"/>
    <col min="15" max="15" width="18" style="8" customWidth="1"/>
    <col min="16" max="16384" width="9.140625" style="1"/>
  </cols>
  <sheetData>
    <row r="1" spans="1:15" ht="32.25" customHeight="1" x14ac:dyDescent="0.2">
      <c r="A1" s="28" t="s">
        <v>53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5" customHeight="1" x14ac:dyDescent="0.25">
      <c r="A2" s="3"/>
      <c r="B2" s="3"/>
      <c r="C2" s="3"/>
      <c r="D2" s="3"/>
      <c r="E2" s="2"/>
      <c r="I2" s="9"/>
      <c r="J2" s="9"/>
      <c r="K2" s="3"/>
      <c r="L2" s="4"/>
      <c r="M2" s="9"/>
      <c r="N2" s="9"/>
      <c r="O2" s="9"/>
    </row>
    <row r="3" spans="1:15" s="11" customFormat="1" ht="61.5" customHeight="1" x14ac:dyDescent="0.15">
      <c r="A3" s="26"/>
      <c r="B3" s="29" t="s">
        <v>54</v>
      </c>
      <c r="C3" s="29"/>
      <c r="D3" s="29"/>
      <c r="E3" s="29"/>
      <c r="F3" s="30" t="s">
        <v>59</v>
      </c>
      <c r="G3" s="30"/>
      <c r="H3" s="12"/>
      <c r="I3" s="30" t="s">
        <v>55</v>
      </c>
      <c r="J3" s="30"/>
      <c r="K3" s="29" t="s">
        <v>56</v>
      </c>
      <c r="L3" s="29"/>
      <c r="M3" s="30" t="s">
        <v>58</v>
      </c>
      <c r="N3" s="30"/>
      <c r="O3" s="31" t="s">
        <v>52</v>
      </c>
    </row>
    <row r="4" spans="1:15" ht="160.5" customHeight="1" x14ac:dyDescent="0.2">
      <c r="A4" s="13" t="s">
        <v>0</v>
      </c>
      <c r="B4" s="13" t="s">
        <v>1</v>
      </c>
      <c r="C4" s="13" t="s">
        <v>2</v>
      </c>
      <c r="D4" s="13" t="s">
        <v>3</v>
      </c>
      <c r="E4" s="27" t="s">
        <v>57</v>
      </c>
      <c r="F4" s="13" t="s">
        <v>60</v>
      </c>
      <c r="G4" s="13" t="s">
        <v>61</v>
      </c>
      <c r="H4" s="13" t="s">
        <v>4</v>
      </c>
      <c r="I4" s="27" t="s">
        <v>5</v>
      </c>
      <c r="J4" s="27" t="s">
        <v>62</v>
      </c>
      <c r="K4" s="13" t="s">
        <v>1</v>
      </c>
      <c r="L4" s="27" t="s">
        <v>50</v>
      </c>
      <c r="M4" s="27" t="s">
        <v>47</v>
      </c>
      <c r="N4" s="27" t="s">
        <v>62</v>
      </c>
      <c r="O4" s="31"/>
    </row>
    <row r="5" spans="1:15" ht="33" customHeight="1" x14ac:dyDescent="0.2">
      <c r="A5" s="5">
        <v>1</v>
      </c>
      <c r="B5" s="5">
        <v>2</v>
      </c>
      <c r="C5" s="5">
        <v>3</v>
      </c>
      <c r="D5" s="5">
        <v>4</v>
      </c>
      <c r="E5" s="5" t="s">
        <v>6</v>
      </c>
      <c r="F5" s="5">
        <v>6</v>
      </c>
      <c r="G5" s="5">
        <v>7</v>
      </c>
      <c r="H5" s="5" t="s">
        <v>7</v>
      </c>
      <c r="I5" s="10" t="s">
        <v>8</v>
      </c>
      <c r="J5" s="10" t="s">
        <v>9</v>
      </c>
      <c r="K5" s="5">
        <v>11</v>
      </c>
      <c r="L5" s="5">
        <v>12</v>
      </c>
      <c r="M5" s="10" t="s">
        <v>48</v>
      </c>
      <c r="N5" s="10" t="s">
        <v>49</v>
      </c>
      <c r="O5" s="10" t="s">
        <v>51</v>
      </c>
    </row>
    <row r="6" spans="1:15" ht="18" customHeight="1" x14ac:dyDescent="0.25">
      <c r="A6" s="14" t="s">
        <v>10</v>
      </c>
      <c r="B6" s="15">
        <v>1</v>
      </c>
      <c r="C6" s="16">
        <v>33</v>
      </c>
      <c r="D6" s="16">
        <v>48301</v>
      </c>
      <c r="E6" s="6">
        <f t="shared" ref="E6:E39" si="0">ROUND((B6*C6*D6)/1000,1)</f>
        <v>1593.9</v>
      </c>
      <c r="F6" s="16">
        <v>48000</v>
      </c>
      <c r="G6" s="16">
        <v>68095</v>
      </c>
      <c r="H6" s="16">
        <f t="shared" ref="H6:H27" si="1">F6-D6</f>
        <v>-301</v>
      </c>
      <c r="I6" s="7">
        <f t="shared" ref="I6:I39" si="2">B6*C6*(D6+H6)/1000</f>
        <v>1584</v>
      </c>
      <c r="J6" s="7">
        <f t="shared" ref="J6:J39" si="3">I6-E6</f>
        <v>-9.9000000000000909</v>
      </c>
      <c r="K6" s="15">
        <v>4</v>
      </c>
      <c r="L6" s="6">
        <v>6375.7</v>
      </c>
      <c r="M6" s="7">
        <f t="shared" ref="M6:M39" si="4">K6*C6*(D6+H6)/1000</f>
        <v>6336</v>
      </c>
      <c r="N6" s="7"/>
      <c r="O6" s="7">
        <v>0</v>
      </c>
    </row>
    <row r="7" spans="1:15" ht="18" customHeight="1" x14ac:dyDescent="0.25">
      <c r="A7" s="14" t="s">
        <v>11</v>
      </c>
      <c r="B7" s="15">
        <v>5</v>
      </c>
      <c r="C7" s="16">
        <v>33</v>
      </c>
      <c r="D7" s="16">
        <v>48301</v>
      </c>
      <c r="E7" s="6">
        <f t="shared" si="0"/>
        <v>7969.7</v>
      </c>
      <c r="F7" s="16">
        <v>43778.595000000001</v>
      </c>
      <c r="G7" s="16">
        <v>68095</v>
      </c>
      <c r="H7" s="16">
        <f t="shared" si="1"/>
        <v>-4522.4049999999988</v>
      </c>
      <c r="I7" s="7">
        <f t="shared" si="2"/>
        <v>7223.468175</v>
      </c>
      <c r="J7" s="7">
        <f t="shared" si="3"/>
        <v>-746.23182499999984</v>
      </c>
      <c r="K7" s="15">
        <v>12</v>
      </c>
      <c r="L7" s="6">
        <v>19127.2</v>
      </c>
      <c r="M7" s="7">
        <f t="shared" si="4"/>
        <v>17336.323620000003</v>
      </c>
      <c r="N7" s="7"/>
      <c r="O7" s="7">
        <v>0</v>
      </c>
    </row>
    <row r="8" spans="1:15" ht="18" customHeight="1" x14ac:dyDescent="0.25">
      <c r="A8" s="14" t="s">
        <v>12</v>
      </c>
      <c r="B8" s="15">
        <v>4</v>
      </c>
      <c r="C8" s="16">
        <v>33</v>
      </c>
      <c r="D8" s="16">
        <v>48301</v>
      </c>
      <c r="E8" s="6">
        <f t="shared" si="0"/>
        <v>6375.7</v>
      </c>
      <c r="F8" s="16">
        <v>35000</v>
      </c>
      <c r="G8" s="16">
        <v>68095</v>
      </c>
      <c r="H8" s="16">
        <f t="shared" si="1"/>
        <v>-13301</v>
      </c>
      <c r="I8" s="7">
        <f t="shared" si="2"/>
        <v>4620</v>
      </c>
      <c r="J8" s="7">
        <f t="shared" si="3"/>
        <v>-1755.6999999999998</v>
      </c>
      <c r="K8" s="15">
        <v>1</v>
      </c>
      <c r="L8" s="6">
        <v>1593.9</v>
      </c>
      <c r="M8" s="7">
        <f t="shared" si="4"/>
        <v>1155</v>
      </c>
      <c r="N8" s="7"/>
      <c r="O8" s="7">
        <v>0</v>
      </c>
    </row>
    <row r="9" spans="1:15" ht="18" customHeight="1" x14ac:dyDescent="0.25">
      <c r="A9" s="14" t="s">
        <v>13</v>
      </c>
      <c r="B9" s="15">
        <v>1</v>
      </c>
      <c r="C9" s="16">
        <v>33</v>
      </c>
      <c r="D9" s="16">
        <v>48301</v>
      </c>
      <c r="E9" s="6">
        <f t="shared" si="0"/>
        <v>1593.9</v>
      </c>
      <c r="F9" s="16">
        <v>48301</v>
      </c>
      <c r="G9" s="16">
        <v>68095</v>
      </c>
      <c r="H9" s="16">
        <f t="shared" si="1"/>
        <v>0</v>
      </c>
      <c r="I9" s="7">
        <f t="shared" si="2"/>
        <v>1593.933</v>
      </c>
      <c r="J9" s="7">
        <f t="shared" si="3"/>
        <v>3.2999999999901775E-2</v>
      </c>
      <c r="K9" s="15">
        <v>1</v>
      </c>
      <c r="L9" s="6">
        <v>1593.9</v>
      </c>
      <c r="M9" s="7">
        <f t="shared" si="4"/>
        <v>1593.933</v>
      </c>
      <c r="N9" s="7"/>
      <c r="O9" s="7">
        <f t="shared" ref="O9:O41" si="5">J9+N9</f>
        <v>3.2999999999901775E-2</v>
      </c>
    </row>
    <row r="10" spans="1:15" ht="18" customHeight="1" x14ac:dyDescent="0.25">
      <c r="A10" s="14" t="s">
        <v>14</v>
      </c>
      <c r="B10" s="15">
        <v>0</v>
      </c>
      <c r="C10" s="16">
        <v>33</v>
      </c>
      <c r="D10" s="16">
        <v>48301</v>
      </c>
      <c r="E10" s="6">
        <f t="shared" si="0"/>
        <v>0</v>
      </c>
      <c r="F10" s="16">
        <v>49200</v>
      </c>
      <c r="G10" s="16">
        <v>68095</v>
      </c>
      <c r="H10" s="16">
        <f t="shared" si="1"/>
        <v>899</v>
      </c>
      <c r="I10" s="7">
        <f t="shared" si="2"/>
        <v>0</v>
      </c>
      <c r="J10" s="7">
        <f t="shared" si="3"/>
        <v>0</v>
      </c>
      <c r="K10" s="15">
        <v>0</v>
      </c>
      <c r="L10" s="6">
        <f t="shared" ref="L10:L38" si="6">K10*1593.9</f>
        <v>0</v>
      </c>
      <c r="M10" s="7">
        <f t="shared" si="4"/>
        <v>0</v>
      </c>
      <c r="N10" s="7"/>
      <c r="O10" s="7">
        <f t="shared" si="5"/>
        <v>0</v>
      </c>
    </row>
    <row r="11" spans="1:15" ht="18" customHeight="1" x14ac:dyDescent="0.25">
      <c r="A11" s="14" t="s">
        <v>15</v>
      </c>
      <c r="B11" s="15">
        <v>0</v>
      </c>
      <c r="C11" s="16">
        <v>33</v>
      </c>
      <c r="D11" s="16">
        <v>48301</v>
      </c>
      <c r="E11" s="6">
        <f t="shared" si="0"/>
        <v>0</v>
      </c>
      <c r="F11" s="16">
        <v>36792</v>
      </c>
      <c r="G11" s="16">
        <v>68095</v>
      </c>
      <c r="H11" s="16">
        <f t="shared" si="1"/>
        <v>-11509</v>
      </c>
      <c r="I11" s="7">
        <f t="shared" si="2"/>
        <v>0</v>
      </c>
      <c r="J11" s="7">
        <f t="shared" si="3"/>
        <v>0</v>
      </c>
      <c r="K11" s="15">
        <v>0</v>
      </c>
      <c r="L11" s="6">
        <f t="shared" si="6"/>
        <v>0</v>
      </c>
      <c r="M11" s="7">
        <f t="shared" si="4"/>
        <v>0</v>
      </c>
      <c r="N11" s="7"/>
      <c r="O11" s="7">
        <f t="shared" si="5"/>
        <v>0</v>
      </c>
    </row>
    <row r="12" spans="1:15" ht="18" customHeight="1" x14ac:dyDescent="0.25">
      <c r="A12" s="14" t="s">
        <v>16</v>
      </c>
      <c r="B12" s="15">
        <v>11</v>
      </c>
      <c r="C12" s="16">
        <v>33</v>
      </c>
      <c r="D12" s="16">
        <v>48301</v>
      </c>
      <c r="E12" s="6">
        <f t="shared" si="0"/>
        <v>17533.3</v>
      </c>
      <c r="F12" s="16">
        <v>48500</v>
      </c>
      <c r="G12" s="16">
        <v>68095</v>
      </c>
      <c r="H12" s="16">
        <f t="shared" si="1"/>
        <v>199</v>
      </c>
      <c r="I12" s="7">
        <f t="shared" si="2"/>
        <v>17605.5</v>
      </c>
      <c r="J12" s="7">
        <f t="shared" si="3"/>
        <v>72.200000000000728</v>
      </c>
      <c r="K12" s="15">
        <v>5</v>
      </c>
      <c r="L12" s="6">
        <v>7969.7</v>
      </c>
      <c r="M12" s="7">
        <f>K12*C12*(D12+H12)/1000</f>
        <v>8002.5</v>
      </c>
      <c r="N12" s="7">
        <f t="shared" ref="N12:N39" si="7">M12-L12</f>
        <v>32.800000000000182</v>
      </c>
      <c r="O12" s="7">
        <f t="shared" si="5"/>
        <v>105.00000000000091</v>
      </c>
    </row>
    <row r="13" spans="1:15" ht="18" customHeight="1" x14ac:dyDescent="0.25">
      <c r="A13" s="14" t="s">
        <v>17</v>
      </c>
      <c r="B13" s="15">
        <v>5</v>
      </c>
      <c r="C13" s="16">
        <v>33</v>
      </c>
      <c r="D13" s="16">
        <v>48301</v>
      </c>
      <c r="E13" s="6">
        <f t="shared" si="0"/>
        <v>7969.7</v>
      </c>
      <c r="F13" s="16">
        <v>47250</v>
      </c>
      <c r="G13" s="16">
        <v>68095</v>
      </c>
      <c r="H13" s="16">
        <f t="shared" si="1"/>
        <v>-1051</v>
      </c>
      <c r="I13" s="7">
        <f t="shared" si="2"/>
        <v>7796.25</v>
      </c>
      <c r="J13" s="7">
        <f t="shared" si="3"/>
        <v>-173.44999999999982</v>
      </c>
      <c r="K13" s="15">
        <v>5</v>
      </c>
      <c r="L13" s="6">
        <v>7969.7</v>
      </c>
      <c r="M13" s="7">
        <f t="shared" si="4"/>
        <v>7796.25</v>
      </c>
      <c r="N13" s="7"/>
      <c r="O13" s="7">
        <v>0</v>
      </c>
    </row>
    <row r="14" spans="1:15" ht="18" customHeight="1" x14ac:dyDescent="0.25">
      <c r="A14" s="14" t="s">
        <v>18</v>
      </c>
      <c r="B14" s="15">
        <v>1</v>
      </c>
      <c r="C14" s="16">
        <v>33</v>
      </c>
      <c r="D14" s="16">
        <v>48301</v>
      </c>
      <c r="E14" s="6">
        <f t="shared" si="0"/>
        <v>1593.9</v>
      </c>
      <c r="F14" s="16">
        <v>48301</v>
      </c>
      <c r="G14" s="16">
        <v>68095</v>
      </c>
      <c r="H14" s="16">
        <f t="shared" si="1"/>
        <v>0</v>
      </c>
      <c r="I14" s="7">
        <f t="shared" si="2"/>
        <v>1593.933</v>
      </c>
      <c r="J14" s="7">
        <f t="shared" si="3"/>
        <v>3.2999999999901775E-2</v>
      </c>
      <c r="K14" s="15">
        <v>2</v>
      </c>
      <c r="L14" s="6">
        <v>3187.9</v>
      </c>
      <c r="M14" s="7">
        <f t="shared" si="4"/>
        <v>3187.866</v>
      </c>
      <c r="N14" s="7"/>
      <c r="O14" s="7">
        <f t="shared" si="5"/>
        <v>3.2999999999901775E-2</v>
      </c>
    </row>
    <row r="15" spans="1:15" ht="18" customHeight="1" x14ac:dyDescent="0.25">
      <c r="A15" s="14" t="s">
        <v>19</v>
      </c>
      <c r="B15" s="15">
        <v>6</v>
      </c>
      <c r="C15" s="16">
        <v>33</v>
      </c>
      <c r="D15" s="16">
        <v>48301</v>
      </c>
      <c r="E15" s="6">
        <f t="shared" si="0"/>
        <v>9563.6</v>
      </c>
      <c r="F15" s="16">
        <v>0</v>
      </c>
      <c r="G15" s="16">
        <v>68095</v>
      </c>
      <c r="H15" s="16">
        <f t="shared" si="1"/>
        <v>-48301</v>
      </c>
      <c r="I15" s="7">
        <f t="shared" si="2"/>
        <v>0</v>
      </c>
      <c r="J15" s="7"/>
      <c r="K15" s="15">
        <v>8</v>
      </c>
      <c r="L15" s="6">
        <v>12751.5</v>
      </c>
      <c r="M15" s="7">
        <f t="shared" si="4"/>
        <v>0</v>
      </c>
      <c r="N15" s="7"/>
      <c r="O15" s="7">
        <f t="shared" si="5"/>
        <v>0</v>
      </c>
    </row>
    <row r="16" spans="1:15" ht="18" customHeight="1" x14ac:dyDescent="0.25">
      <c r="A16" s="14" t="s">
        <v>20</v>
      </c>
      <c r="B16" s="15">
        <v>1</v>
      </c>
      <c r="C16" s="16">
        <v>33</v>
      </c>
      <c r="D16" s="16">
        <v>48301</v>
      </c>
      <c r="E16" s="6">
        <f t="shared" si="0"/>
        <v>1593.9</v>
      </c>
      <c r="F16" s="16">
        <v>0</v>
      </c>
      <c r="G16" s="16">
        <v>68095</v>
      </c>
      <c r="H16" s="16">
        <f t="shared" si="1"/>
        <v>-48301</v>
      </c>
      <c r="I16" s="7">
        <f t="shared" si="2"/>
        <v>0</v>
      </c>
      <c r="J16" s="7"/>
      <c r="K16" s="15">
        <v>4</v>
      </c>
      <c r="L16" s="6">
        <v>6375.7</v>
      </c>
      <c r="M16" s="7">
        <f t="shared" si="4"/>
        <v>0</v>
      </c>
      <c r="N16" s="7"/>
      <c r="O16" s="7">
        <f t="shared" si="5"/>
        <v>0</v>
      </c>
    </row>
    <row r="17" spans="1:15" ht="18" customHeight="1" x14ac:dyDescent="0.25">
      <c r="A17" s="14" t="s">
        <v>21</v>
      </c>
      <c r="B17" s="15">
        <v>1</v>
      </c>
      <c r="C17" s="16">
        <v>33</v>
      </c>
      <c r="D17" s="16">
        <v>48301</v>
      </c>
      <c r="E17" s="6">
        <f t="shared" si="0"/>
        <v>1593.9</v>
      </c>
      <c r="F17" s="16">
        <v>48305</v>
      </c>
      <c r="G17" s="16">
        <v>68095</v>
      </c>
      <c r="H17" s="16">
        <f t="shared" si="1"/>
        <v>4</v>
      </c>
      <c r="I17" s="7">
        <f t="shared" si="2"/>
        <v>1594.0650000000001</v>
      </c>
      <c r="J17" s="7">
        <f t="shared" si="3"/>
        <v>0.16499999999996362</v>
      </c>
      <c r="K17" s="15">
        <v>0</v>
      </c>
      <c r="L17" s="6">
        <f t="shared" si="6"/>
        <v>0</v>
      </c>
      <c r="M17" s="7">
        <f t="shared" si="4"/>
        <v>0</v>
      </c>
      <c r="N17" s="7"/>
      <c r="O17" s="7">
        <f t="shared" si="5"/>
        <v>0.16499999999996362</v>
      </c>
    </row>
    <row r="18" spans="1:15" ht="18" customHeight="1" x14ac:dyDescent="0.25">
      <c r="A18" s="14" t="s">
        <v>22</v>
      </c>
      <c r="B18" s="15">
        <v>2</v>
      </c>
      <c r="C18" s="16">
        <v>33</v>
      </c>
      <c r="D18" s="16">
        <v>48301</v>
      </c>
      <c r="E18" s="6">
        <f t="shared" si="0"/>
        <v>3187.9</v>
      </c>
      <c r="F18" s="16">
        <v>41610.5</v>
      </c>
      <c r="G18" s="16">
        <v>68095</v>
      </c>
      <c r="H18" s="16">
        <f t="shared" si="1"/>
        <v>-6690.5</v>
      </c>
      <c r="I18" s="7">
        <f t="shared" si="2"/>
        <v>2746.2930000000001</v>
      </c>
      <c r="J18" s="7">
        <f t="shared" si="3"/>
        <v>-441.60699999999997</v>
      </c>
      <c r="K18" s="15">
        <v>2</v>
      </c>
      <c r="L18" s="6">
        <v>3187.9</v>
      </c>
      <c r="M18" s="7">
        <f t="shared" si="4"/>
        <v>2746.2930000000001</v>
      </c>
      <c r="N18" s="7"/>
      <c r="O18" s="7">
        <v>0</v>
      </c>
    </row>
    <row r="19" spans="1:15" ht="18" customHeight="1" x14ac:dyDescent="0.25">
      <c r="A19" s="14" t="s">
        <v>23</v>
      </c>
      <c r="B19" s="15">
        <v>0</v>
      </c>
      <c r="C19" s="16">
        <v>33</v>
      </c>
      <c r="D19" s="16">
        <v>48301</v>
      </c>
      <c r="E19" s="6">
        <f t="shared" si="0"/>
        <v>0</v>
      </c>
      <c r="F19" s="16">
        <v>50064.275000000001</v>
      </c>
      <c r="G19" s="16">
        <v>68095</v>
      </c>
      <c r="H19" s="16">
        <f t="shared" si="1"/>
        <v>1763.2750000000015</v>
      </c>
      <c r="I19" s="7">
        <f t="shared" si="2"/>
        <v>0</v>
      </c>
      <c r="J19" s="7">
        <f t="shared" si="3"/>
        <v>0</v>
      </c>
      <c r="K19" s="15">
        <v>8</v>
      </c>
      <c r="L19" s="6">
        <v>12751.5</v>
      </c>
      <c r="M19" s="7">
        <f t="shared" si="4"/>
        <v>13216.9686</v>
      </c>
      <c r="N19" s="7">
        <f t="shared" si="7"/>
        <v>465.46860000000015</v>
      </c>
      <c r="O19" s="7">
        <f t="shared" si="5"/>
        <v>465.46860000000015</v>
      </c>
    </row>
    <row r="20" spans="1:15" ht="18" customHeight="1" x14ac:dyDescent="0.25">
      <c r="A20" s="14" t="s">
        <v>24</v>
      </c>
      <c r="B20" s="15">
        <v>3</v>
      </c>
      <c r="C20" s="16">
        <v>33</v>
      </c>
      <c r="D20" s="16">
        <v>48301</v>
      </c>
      <c r="E20" s="6">
        <f t="shared" si="0"/>
        <v>4781.8</v>
      </c>
      <c r="F20" s="16">
        <v>48301</v>
      </c>
      <c r="G20" s="16">
        <v>68095</v>
      </c>
      <c r="H20" s="16">
        <f t="shared" si="1"/>
        <v>0</v>
      </c>
      <c r="I20" s="7">
        <f t="shared" si="2"/>
        <v>4781.799</v>
      </c>
      <c r="J20" s="7">
        <f t="shared" si="3"/>
        <v>-1.0000000002037268E-3</v>
      </c>
      <c r="K20" s="15">
        <v>13</v>
      </c>
      <c r="L20" s="6">
        <v>20721.099999999999</v>
      </c>
      <c r="M20" s="7">
        <f t="shared" si="4"/>
        <v>20721.129000000001</v>
      </c>
      <c r="N20" s="7"/>
      <c r="O20" s="7">
        <f t="shared" si="5"/>
        <v>-1.0000000002037268E-3</v>
      </c>
    </row>
    <row r="21" spans="1:15" ht="18" customHeight="1" x14ac:dyDescent="0.25">
      <c r="A21" s="14" t="s">
        <v>25</v>
      </c>
      <c r="B21" s="15">
        <v>1</v>
      </c>
      <c r="C21" s="16">
        <v>33</v>
      </c>
      <c r="D21" s="16">
        <v>48301</v>
      </c>
      <c r="E21" s="6">
        <f t="shared" si="0"/>
        <v>1593.9</v>
      </c>
      <c r="F21" s="16">
        <v>0</v>
      </c>
      <c r="G21" s="16">
        <v>68095</v>
      </c>
      <c r="H21" s="16">
        <f t="shared" si="1"/>
        <v>-48301</v>
      </c>
      <c r="I21" s="7">
        <f t="shared" si="2"/>
        <v>0</v>
      </c>
      <c r="J21" s="7"/>
      <c r="K21" s="15">
        <v>8</v>
      </c>
      <c r="L21" s="6">
        <v>12751.5</v>
      </c>
      <c r="M21" s="7">
        <f t="shared" si="4"/>
        <v>0</v>
      </c>
      <c r="N21" s="7"/>
      <c r="O21" s="7">
        <f t="shared" si="5"/>
        <v>0</v>
      </c>
    </row>
    <row r="22" spans="1:15" ht="18" customHeight="1" x14ac:dyDescent="0.25">
      <c r="A22" s="14" t="s">
        <v>26</v>
      </c>
      <c r="B22" s="15">
        <v>3</v>
      </c>
      <c r="C22" s="16">
        <v>33</v>
      </c>
      <c r="D22" s="16">
        <v>48301</v>
      </c>
      <c r="E22" s="6">
        <f t="shared" si="0"/>
        <v>4781.8</v>
      </c>
      <c r="F22" s="16">
        <v>51428</v>
      </c>
      <c r="G22" s="16">
        <v>68095</v>
      </c>
      <c r="H22" s="16">
        <f t="shared" si="1"/>
        <v>3127</v>
      </c>
      <c r="I22" s="7">
        <f t="shared" si="2"/>
        <v>5091.3720000000003</v>
      </c>
      <c r="J22" s="7">
        <f t="shared" si="3"/>
        <v>309.57200000000012</v>
      </c>
      <c r="K22" s="15">
        <v>3</v>
      </c>
      <c r="L22" s="6">
        <v>4781.8</v>
      </c>
      <c r="M22" s="7">
        <f t="shared" si="4"/>
        <v>5091.3720000000003</v>
      </c>
      <c r="N22" s="7">
        <f t="shared" si="7"/>
        <v>309.57200000000012</v>
      </c>
      <c r="O22" s="7">
        <f t="shared" si="5"/>
        <v>619.14400000000023</v>
      </c>
    </row>
    <row r="23" spans="1:15" ht="18" customHeight="1" x14ac:dyDescent="0.25">
      <c r="A23" s="14" t="s">
        <v>27</v>
      </c>
      <c r="B23" s="15">
        <v>5</v>
      </c>
      <c r="C23" s="16">
        <v>33</v>
      </c>
      <c r="D23" s="16">
        <v>48301</v>
      </c>
      <c r="E23" s="6">
        <f t="shared" si="0"/>
        <v>7969.7</v>
      </c>
      <c r="F23" s="16">
        <v>47991.86</v>
      </c>
      <c r="G23" s="16">
        <v>68095</v>
      </c>
      <c r="H23" s="16">
        <f t="shared" si="1"/>
        <v>-309.13999999999942</v>
      </c>
      <c r="I23" s="7">
        <f t="shared" si="2"/>
        <v>7918.6569</v>
      </c>
      <c r="J23" s="7">
        <f t="shared" si="3"/>
        <v>-51.043099999999868</v>
      </c>
      <c r="K23" s="15">
        <v>0</v>
      </c>
      <c r="L23" s="6">
        <f t="shared" si="6"/>
        <v>0</v>
      </c>
      <c r="M23" s="7">
        <f t="shared" si="4"/>
        <v>0</v>
      </c>
      <c r="N23" s="7"/>
      <c r="O23" s="7">
        <v>0</v>
      </c>
    </row>
    <row r="24" spans="1:15" ht="18" customHeight="1" x14ac:dyDescent="0.25">
      <c r="A24" s="14" t="s">
        <v>28</v>
      </c>
      <c r="B24" s="15">
        <v>0</v>
      </c>
      <c r="C24" s="16">
        <v>33</v>
      </c>
      <c r="D24" s="16">
        <v>48301</v>
      </c>
      <c r="E24" s="6">
        <f t="shared" si="0"/>
        <v>0</v>
      </c>
      <c r="F24" s="16">
        <v>66450</v>
      </c>
      <c r="G24" s="16">
        <v>68095</v>
      </c>
      <c r="H24" s="16">
        <f t="shared" si="1"/>
        <v>18149</v>
      </c>
      <c r="I24" s="7">
        <f t="shared" si="2"/>
        <v>0</v>
      </c>
      <c r="J24" s="7">
        <f t="shared" si="3"/>
        <v>0</v>
      </c>
      <c r="K24" s="15">
        <v>7</v>
      </c>
      <c r="L24" s="6">
        <v>11157.5</v>
      </c>
      <c r="M24" s="7">
        <f t="shared" si="4"/>
        <v>15349.95</v>
      </c>
      <c r="N24" s="7">
        <f t="shared" si="7"/>
        <v>4192.4500000000007</v>
      </c>
      <c r="O24" s="7">
        <f t="shared" si="5"/>
        <v>4192.4500000000007</v>
      </c>
    </row>
    <row r="25" spans="1:15" ht="18" customHeight="1" x14ac:dyDescent="0.25">
      <c r="A25" s="14" t="s">
        <v>29</v>
      </c>
      <c r="B25" s="15">
        <v>3</v>
      </c>
      <c r="C25" s="16">
        <v>33</v>
      </c>
      <c r="D25" s="16">
        <v>48301</v>
      </c>
      <c r="E25" s="6">
        <f t="shared" si="0"/>
        <v>4781.8</v>
      </c>
      <c r="F25" s="16">
        <v>49593</v>
      </c>
      <c r="G25" s="16">
        <v>68095</v>
      </c>
      <c r="H25" s="16">
        <f t="shared" si="1"/>
        <v>1292</v>
      </c>
      <c r="I25" s="7">
        <f t="shared" si="2"/>
        <v>4909.7070000000003</v>
      </c>
      <c r="J25" s="7">
        <f t="shared" si="3"/>
        <v>127.90700000000015</v>
      </c>
      <c r="K25" s="15">
        <v>6</v>
      </c>
      <c r="L25" s="6">
        <v>9563.6</v>
      </c>
      <c r="M25" s="7">
        <f t="shared" si="4"/>
        <v>9819.4140000000007</v>
      </c>
      <c r="N25" s="7">
        <f t="shared" si="7"/>
        <v>255.81400000000031</v>
      </c>
      <c r="O25" s="7">
        <f t="shared" si="5"/>
        <v>383.72100000000046</v>
      </c>
    </row>
    <row r="26" spans="1:15" ht="18" customHeight="1" x14ac:dyDescent="0.25">
      <c r="A26" s="14" t="s">
        <v>30</v>
      </c>
      <c r="B26" s="15">
        <v>2</v>
      </c>
      <c r="C26" s="16">
        <v>33</v>
      </c>
      <c r="D26" s="16">
        <v>48301</v>
      </c>
      <c r="E26" s="6">
        <f t="shared" si="0"/>
        <v>3187.9</v>
      </c>
      <c r="F26" s="16">
        <v>40372.5</v>
      </c>
      <c r="G26" s="16">
        <v>68095</v>
      </c>
      <c r="H26" s="16">
        <f t="shared" si="1"/>
        <v>-7928.5</v>
      </c>
      <c r="I26" s="7">
        <f t="shared" si="2"/>
        <v>2664.585</v>
      </c>
      <c r="J26" s="7">
        <f t="shared" si="3"/>
        <v>-523.31500000000005</v>
      </c>
      <c r="K26" s="15">
        <v>0</v>
      </c>
      <c r="L26" s="6">
        <f t="shared" si="6"/>
        <v>0</v>
      </c>
      <c r="M26" s="7">
        <f t="shared" si="4"/>
        <v>0</v>
      </c>
      <c r="N26" s="7"/>
      <c r="O26" s="7">
        <v>0</v>
      </c>
    </row>
    <row r="27" spans="1:15" ht="18" customHeight="1" x14ac:dyDescent="0.25">
      <c r="A27" s="14" t="s">
        <v>31</v>
      </c>
      <c r="B27" s="15">
        <v>3</v>
      </c>
      <c r="C27" s="16">
        <v>33</v>
      </c>
      <c r="D27" s="16">
        <v>48301</v>
      </c>
      <c r="E27" s="6">
        <f t="shared" si="0"/>
        <v>4781.8</v>
      </c>
      <c r="F27" s="16">
        <v>61650.5</v>
      </c>
      <c r="G27" s="16">
        <v>68095</v>
      </c>
      <c r="H27" s="16">
        <f t="shared" si="1"/>
        <v>13349.5</v>
      </c>
      <c r="I27" s="7">
        <f t="shared" si="2"/>
        <v>6103.3995000000004</v>
      </c>
      <c r="J27" s="7">
        <f t="shared" si="3"/>
        <v>1321.5995000000003</v>
      </c>
      <c r="K27" s="15">
        <v>7</v>
      </c>
      <c r="L27" s="6">
        <v>11157.5</v>
      </c>
      <c r="M27" s="7">
        <f t="shared" si="4"/>
        <v>14241.2655</v>
      </c>
      <c r="N27" s="7">
        <f t="shared" si="7"/>
        <v>3083.7654999999995</v>
      </c>
      <c r="O27" s="7">
        <f t="shared" si="5"/>
        <v>4405.3649999999998</v>
      </c>
    </row>
    <row r="28" spans="1:15" ht="18" customHeight="1" x14ac:dyDescent="0.25">
      <c r="A28" s="14" t="s">
        <v>32</v>
      </c>
      <c r="B28" s="15">
        <v>3</v>
      </c>
      <c r="C28" s="16">
        <v>33</v>
      </c>
      <c r="D28" s="16">
        <v>48301</v>
      </c>
      <c r="E28" s="6">
        <f t="shared" si="0"/>
        <v>4781.8</v>
      </c>
      <c r="F28" s="16">
        <v>68925</v>
      </c>
      <c r="G28" s="16">
        <v>68095</v>
      </c>
      <c r="H28" s="16">
        <f>G28-D28</f>
        <v>19794</v>
      </c>
      <c r="I28" s="7">
        <f t="shared" si="2"/>
        <v>6741.4049999999997</v>
      </c>
      <c r="J28" s="7">
        <f t="shared" si="3"/>
        <v>1959.6049999999996</v>
      </c>
      <c r="K28" s="15">
        <v>40</v>
      </c>
      <c r="L28" s="6">
        <v>63757.3</v>
      </c>
      <c r="M28" s="7">
        <f t="shared" si="4"/>
        <v>89885.4</v>
      </c>
      <c r="N28" s="7">
        <f t="shared" si="7"/>
        <v>26128.099999999991</v>
      </c>
      <c r="O28" s="7">
        <f t="shared" si="5"/>
        <v>28087.704999999991</v>
      </c>
    </row>
    <row r="29" spans="1:15" ht="18" customHeight="1" x14ac:dyDescent="0.25">
      <c r="A29" s="14" t="s">
        <v>33</v>
      </c>
      <c r="B29" s="15">
        <v>31</v>
      </c>
      <c r="C29" s="16">
        <v>33</v>
      </c>
      <c r="D29" s="16">
        <v>48301</v>
      </c>
      <c r="E29" s="6">
        <f t="shared" si="0"/>
        <v>49411.9</v>
      </c>
      <c r="F29" s="16">
        <v>44526.5</v>
      </c>
      <c r="G29" s="16">
        <v>68095</v>
      </c>
      <c r="H29" s="16">
        <f t="shared" ref="H29:H37" si="8">F29-D29</f>
        <v>-3774.5</v>
      </c>
      <c r="I29" s="7">
        <f t="shared" si="2"/>
        <v>45550.609499999999</v>
      </c>
      <c r="J29" s="7">
        <f t="shared" si="3"/>
        <v>-3861.2905000000028</v>
      </c>
      <c r="K29" s="15">
        <v>2</v>
      </c>
      <c r="L29" s="6">
        <v>3187.9</v>
      </c>
      <c r="M29" s="7">
        <f t="shared" si="4"/>
        <v>2938.7489999999998</v>
      </c>
      <c r="N29" s="7"/>
      <c r="O29" s="7">
        <v>0</v>
      </c>
    </row>
    <row r="30" spans="1:15" ht="18" customHeight="1" x14ac:dyDescent="0.25">
      <c r="A30" s="14" t="s">
        <v>34</v>
      </c>
      <c r="B30" s="15">
        <v>1</v>
      </c>
      <c r="C30" s="16">
        <v>33</v>
      </c>
      <c r="D30" s="16">
        <v>48301</v>
      </c>
      <c r="E30" s="6">
        <f t="shared" si="0"/>
        <v>1593.9</v>
      </c>
      <c r="F30" s="16">
        <v>33530</v>
      </c>
      <c r="G30" s="16">
        <v>68095</v>
      </c>
      <c r="H30" s="16">
        <f t="shared" si="8"/>
        <v>-14771</v>
      </c>
      <c r="I30" s="7">
        <f t="shared" si="2"/>
        <v>1106.49</v>
      </c>
      <c r="J30" s="7">
        <f t="shared" si="3"/>
        <v>-487.41000000000008</v>
      </c>
      <c r="K30" s="15">
        <v>1</v>
      </c>
      <c r="L30" s="6">
        <v>1593.9</v>
      </c>
      <c r="M30" s="7">
        <f t="shared" si="4"/>
        <v>1106.49</v>
      </c>
      <c r="N30" s="7"/>
      <c r="O30" s="7">
        <v>0</v>
      </c>
    </row>
    <row r="31" spans="1:15" ht="18" customHeight="1" x14ac:dyDescent="0.25">
      <c r="A31" s="14" t="s">
        <v>35</v>
      </c>
      <c r="B31" s="15">
        <v>1</v>
      </c>
      <c r="C31" s="16">
        <v>33</v>
      </c>
      <c r="D31" s="16">
        <v>48301</v>
      </c>
      <c r="E31" s="6">
        <f t="shared" si="0"/>
        <v>1593.9</v>
      </c>
      <c r="F31" s="16">
        <v>44983.834999999999</v>
      </c>
      <c r="G31" s="16">
        <v>68095</v>
      </c>
      <c r="H31" s="16">
        <f t="shared" si="8"/>
        <v>-3317.1650000000009</v>
      </c>
      <c r="I31" s="7">
        <f t="shared" si="2"/>
        <v>1484.466555</v>
      </c>
      <c r="J31" s="7">
        <f t="shared" si="3"/>
        <v>-109.43344500000012</v>
      </c>
      <c r="K31" s="15">
        <v>2</v>
      </c>
      <c r="L31" s="6">
        <v>3187.9</v>
      </c>
      <c r="M31" s="7">
        <f t="shared" si="4"/>
        <v>2968.9331099999999</v>
      </c>
      <c r="N31" s="7"/>
      <c r="O31" s="7">
        <v>0</v>
      </c>
    </row>
    <row r="32" spans="1:15" ht="18" customHeight="1" x14ac:dyDescent="0.25">
      <c r="A32" s="14" t="s">
        <v>36</v>
      </c>
      <c r="B32" s="15">
        <v>5</v>
      </c>
      <c r="C32" s="16">
        <v>33</v>
      </c>
      <c r="D32" s="16">
        <v>48301</v>
      </c>
      <c r="E32" s="6">
        <f t="shared" si="0"/>
        <v>7969.7</v>
      </c>
      <c r="F32" s="16">
        <v>63150.5</v>
      </c>
      <c r="G32" s="16">
        <v>68095</v>
      </c>
      <c r="H32" s="16">
        <f t="shared" si="8"/>
        <v>14849.5</v>
      </c>
      <c r="I32" s="7">
        <f t="shared" si="2"/>
        <v>10419.8325</v>
      </c>
      <c r="J32" s="7">
        <f t="shared" si="3"/>
        <v>2450.1325000000006</v>
      </c>
      <c r="K32" s="15">
        <v>6</v>
      </c>
      <c r="L32" s="6">
        <v>9563.6</v>
      </c>
      <c r="M32" s="7">
        <f t="shared" si="4"/>
        <v>12503.799000000001</v>
      </c>
      <c r="N32" s="7">
        <f t="shared" si="7"/>
        <v>2940.1990000000005</v>
      </c>
      <c r="O32" s="7">
        <f t="shared" si="5"/>
        <v>5390.3315000000011</v>
      </c>
    </row>
    <row r="33" spans="1:15" ht="18" customHeight="1" x14ac:dyDescent="0.25">
      <c r="A33" s="14" t="s">
        <v>37</v>
      </c>
      <c r="B33" s="15">
        <v>1</v>
      </c>
      <c r="C33" s="16">
        <v>33</v>
      </c>
      <c r="D33" s="16">
        <v>48301</v>
      </c>
      <c r="E33" s="6">
        <f t="shared" si="0"/>
        <v>1593.9</v>
      </c>
      <c r="F33" s="16">
        <v>48301</v>
      </c>
      <c r="G33" s="16">
        <v>68095</v>
      </c>
      <c r="H33" s="16">
        <f t="shared" si="8"/>
        <v>0</v>
      </c>
      <c r="I33" s="7">
        <f t="shared" si="2"/>
        <v>1593.933</v>
      </c>
      <c r="J33" s="7">
        <f t="shared" si="3"/>
        <v>3.2999999999901775E-2</v>
      </c>
      <c r="K33" s="15">
        <v>5</v>
      </c>
      <c r="L33" s="6">
        <v>7969.7</v>
      </c>
      <c r="M33" s="7">
        <f t="shared" si="4"/>
        <v>7969.665</v>
      </c>
      <c r="N33" s="7">
        <f t="shared" si="7"/>
        <v>-3.4999999999854481E-2</v>
      </c>
      <c r="O33" s="7">
        <f t="shared" si="5"/>
        <v>-1.9999999999527063E-3</v>
      </c>
    </row>
    <row r="34" spans="1:15" ht="18" customHeight="1" x14ac:dyDescent="0.25">
      <c r="A34" s="14" t="s">
        <v>38</v>
      </c>
      <c r="B34" s="15">
        <v>0</v>
      </c>
      <c r="C34" s="16">
        <v>33</v>
      </c>
      <c r="D34" s="16">
        <v>48301</v>
      </c>
      <c r="E34" s="6">
        <f t="shared" si="0"/>
        <v>0</v>
      </c>
      <c r="F34" s="16">
        <v>48301</v>
      </c>
      <c r="G34" s="16">
        <v>68095</v>
      </c>
      <c r="H34" s="16">
        <f t="shared" si="8"/>
        <v>0</v>
      </c>
      <c r="I34" s="7">
        <f t="shared" si="2"/>
        <v>0</v>
      </c>
      <c r="J34" s="7">
        <f t="shared" si="3"/>
        <v>0</v>
      </c>
      <c r="K34" s="15">
        <v>0</v>
      </c>
      <c r="L34" s="6">
        <f t="shared" si="6"/>
        <v>0</v>
      </c>
      <c r="M34" s="7">
        <f t="shared" si="4"/>
        <v>0</v>
      </c>
      <c r="N34" s="7">
        <f t="shared" si="7"/>
        <v>0</v>
      </c>
      <c r="O34" s="7">
        <f t="shared" si="5"/>
        <v>0</v>
      </c>
    </row>
    <row r="35" spans="1:15" ht="18" customHeight="1" x14ac:dyDescent="0.25">
      <c r="A35" s="14" t="s">
        <v>39</v>
      </c>
      <c r="B35" s="15">
        <v>6</v>
      </c>
      <c r="C35" s="16">
        <v>33</v>
      </c>
      <c r="D35" s="16">
        <v>48301</v>
      </c>
      <c r="E35" s="6">
        <f t="shared" si="0"/>
        <v>9563.6</v>
      </c>
      <c r="F35" s="16">
        <v>46650.5</v>
      </c>
      <c r="G35" s="16">
        <v>68095</v>
      </c>
      <c r="H35" s="16">
        <f t="shared" si="8"/>
        <v>-1650.5</v>
      </c>
      <c r="I35" s="7">
        <f t="shared" si="2"/>
        <v>9236.7990000000009</v>
      </c>
      <c r="J35" s="7">
        <f t="shared" si="3"/>
        <v>-326.80099999999948</v>
      </c>
      <c r="K35" s="15">
        <v>11</v>
      </c>
      <c r="L35" s="6">
        <v>17533.3</v>
      </c>
      <c r="M35" s="7">
        <f t="shared" si="4"/>
        <v>16934.1315</v>
      </c>
      <c r="N35" s="7"/>
      <c r="O35" s="7">
        <v>0</v>
      </c>
    </row>
    <row r="36" spans="1:15" ht="18" customHeight="1" x14ac:dyDescent="0.25">
      <c r="A36" s="17" t="s">
        <v>40</v>
      </c>
      <c r="B36" s="15">
        <v>3</v>
      </c>
      <c r="C36" s="16">
        <v>33</v>
      </c>
      <c r="D36" s="16">
        <v>48301</v>
      </c>
      <c r="E36" s="6">
        <f t="shared" si="0"/>
        <v>4781.8</v>
      </c>
      <c r="F36" s="16">
        <v>0</v>
      </c>
      <c r="G36" s="16">
        <v>68095</v>
      </c>
      <c r="H36" s="16">
        <f t="shared" si="8"/>
        <v>-48301</v>
      </c>
      <c r="I36" s="7">
        <f t="shared" si="2"/>
        <v>0</v>
      </c>
      <c r="J36" s="7">
        <v>0</v>
      </c>
      <c r="K36" s="15">
        <v>0</v>
      </c>
      <c r="L36" s="6">
        <f t="shared" si="6"/>
        <v>0</v>
      </c>
      <c r="M36" s="7">
        <f t="shared" si="4"/>
        <v>0</v>
      </c>
      <c r="N36" s="7">
        <f t="shared" si="7"/>
        <v>0</v>
      </c>
      <c r="O36" s="7">
        <f t="shared" si="5"/>
        <v>0</v>
      </c>
    </row>
    <row r="37" spans="1:15" ht="18" customHeight="1" x14ac:dyDescent="0.25">
      <c r="A37" s="17" t="s">
        <v>41</v>
      </c>
      <c r="B37" s="15">
        <v>4</v>
      </c>
      <c r="C37" s="16">
        <v>33</v>
      </c>
      <c r="D37" s="16">
        <v>48301</v>
      </c>
      <c r="E37" s="6">
        <f t="shared" si="0"/>
        <v>6375.7</v>
      </c>
      <c r="F37" s="16">
        <v>49593</v>
      </c>
      <c r="G37" s="16">
        <v>68095</v>
      </c>
      <c r="H37" s="16">
        <f t="shared" si="8"/>
        <v>1292</v>
      </c>
      <c r="I37" s="7">
        <f t="shared" si="2"/>
        <v>6546.2759999999998</v>
      </c>
      <c r="J37" s="7">
        <f t="shared" si="3"/>
        <v>170.57600000000002</v>
      </c>
      <c r="K37" s="15">
        <v>2</v>
      </c>
      <c r="L37" s="6">
        <v>3187.9</v>
      </c>
      <c r="M37" s="7">
        <f t="shared" si="4"/>
        <v>3273.1379999999999</v>
      </c>
      <c r="N37" s="7">
        <f t="shared" si="7"/>
        <v>85.237999999999829</v>
      </c>
      <c r="O37" s="7">
        <f t="shared" si="5"/>
        <v>255.81399999999985</v>
      </c>
    </row>
    <row r="38" spans="1:15" ht="18" customHeight="1" x14ac:dyDescent="0.25">
      <c r="A38" s="17" t="s">
        <v>42</v>
      </c>
      <c r="B38" s="15">
        <v>0</v>
      </c>
      <c r="C38" s="16">
        <v>33</v>
      </c>
      <c r="D38" s="16">
        <v>48301</v>
      </c>
      <c r="E38" s="6">
        <f t="shared" si="0"/>
        <v>0</v>
      </c>
      <c r="F38" s="16">
        <v>100000</v>
      </c>
      <c r="G38" s="16">
        <v>68095</v>
      </c>
      <c r="H38" s="16">
        <f>G38-D38</f>
        <v>19794</v>
      </c>
      <c r="I38" s="7">
        <f t="shared" si="2"/>
        <v>0</v>
      </c>
      <c r="J38" s="7">
        <f t="shared" si="3"/>
        <v>0</v>
      </c>
      <c r="K38" s="15">
        <v>0</v>
      </c>
      <c r="L38" s="6">
        <f t="shared" si="6"/>
        <v>0</v>
      </c>
      <c r="M38" s="7">
        <f>K38*C38*(D38+H38)/1000</f>
        <v>0</v>
      </c>
      <c r="N38" s="7">
        <f t="shared" si="7"/>
        <v>0</v>
      </c>
      <c r="O38" s="7">
        <f t="shared" si="5"/>
        <v>0</v>
      </c>
    </row>
    <row r="39" spans="1:15" ht="18" customHeight="1" x14ac:dyDescent="0.25">
      <c r="A39" s="17" t="s">
        <v>43</v>
      </c>
      <c r="B39" s="15">
        <v>0</v>
      </c>
      <c r="C39" s="16">
        <v>33</v>
      </c>
      <c r="D39" s="16">
        <v>48301</v>
      </c>
      <c r="E39" s="6">
        <f t="shared" si="0"/>
        <v>0</v>
      </c>
      <c r="F39" s="16">
        <v>0</v>
      </c>
      <c r="G39" s="16">
        <v>68095</v>
      </c>
      <c r="H39" s="16">
        <v>0</v>
      </c>
      <c r="I39" s="7">
        <f t="shared" si="2"/>
        <v>0</v>
      </c>
      <c r="J39" s="7">
        <f t="shared" si="3"/>
        <v>0</v>
      </c>
      <c r="K39" s="15">
        <v>3</v>
      </c>
      <c r="L39" s="6">
        <v>4781.8</v>
      </c>
      <c r="M39" s="7">
        <f t="shared" si="4"/>
        <v>4781.799</v>
      </c>
      <c r="N39" s="7">
        <f t="shared" si="7"/>
        <v>-1.0000000002037268E-3</v>
      </c>
      <c r="O39" s="7">
        <f t="shared" si="5"/>
        <v>-1.0000000002037268E-3</v>
      </c>
    </row>
    <row r="40" spans="1:15" s="19" customFormat="1" ht="18" customHeight="1" x14ac:dyDescent="0.25">
      <c r="A40" s="20" t="s">
        <v>44</v>
      </c>
      <c r="B40" s="21">
        <f>SUM(B6:B39)</f>
        <v>113</v>
      </c>
      <c r="C40" s="22"/>
      <c r="D40" s="23"/>
      <c r="E40" s="24">
        <f>SUM(E6:E39)</f>
        <v>180114.30000000002</v>
      </c>
      <c r="F40" s="24"/>
      <c r="G40" s="24"/>
      <c r="H40" s="24"/>
      <c r="I40" s="24">
        <f t="shared" ref="I40:O40" si="9">SUM(I6:I39)</f>
        <v>160506.77312999999</v>
      </c>
      <c r="J40" s="24">
        <f t="shared" si="9"/>
        <v>-2074.3268700000003</v>
      </c>
      <c r="K40" s="21">
        <f t="shared" si="9"/>
        <v>168</v>
      </c>
      <c r="L40" s="24">
        <f>SUM(L6:L39)</f>
        <v>267780.90000000002</v>
      </c>
      <c r="M40" s="24">
        <f>SUM(M6:M39)</f>
        <v>268956.36933000002</v>
      </c>
      <c r="N40" s="24">
        <f t="shared" si="9"/>
        <v>37493.371099999989</v>
      </c>
      <c r="O40" s="24">
        <f>SUM(O6:O39)</f>
        <v>43905.226099999985</v>
      </c>
    </row>
    <row r="41" spans="1:15" ht="18" customHeight="1" x14ac:dyDescent="0.25">
      <c r="A41" s="17" t="s">
        <v>45</v>
      </c>
      <c r="B41" s="15">
        <f>294-35</f>
        <v>259</v>
      </c>
      <c r="C41" s="16">
        <v>33</v>
      </c>
      <c r="D41" s="16">
        <v>48301</v>
      </c>
      <c r="E41" s="6">
        <v>412117.3</v>
      </c>
      <c r="F41" s="16">
        <v>80795.5</v>
      </c>
      <c r="G41" s="16">
        <v>68095</v>
      </c>
      <c r="H41" s="16">
        <f>G41-D41</f>
        <v>19794</v>
      </c>
      <c r="I41" s="7">
        <f>B41*C41*(D41+H41)/1000</f>
        <v>582007.96499999997</v>
      </c>
      <c r="J41" s="7">
        <f>I41-E41</f>
        <v>169890.66499999998</v>
      </c>
      <c r="K41" s="15">
        <v>35</v>
      </c>
      <c r="L41" s="6">
        <v>56862.9</v>
      </c>
      <c r="M41" s="7">
        <f>K41*C41*(D41+H41)/1000</f>
        <v>78649.725000000006</v>
      </c>
      <c r="N41" s="7">
        <f>M41-L41</f>
        <v>21786.825000000004</v>
      </c>
      <c r="O41" s="7">
        <f t="shared" si="5"/>
        <v>191677.49</v>
      </c>
    </row>
    <row r="42" spans="1:15" s="19" customFormat="1" ht="17.25" customHeight="1" x14ac:dyDescent="0.2">
      <c r="A42" s="25" t="s">
        <v>46</v>
      </c>
      <c r="B42" s="22">
        <f>B40+B41</f>
        <v>372</v>
      </c>
      <c r="C42" s="22"/>
      <c r="D42" s="22"/>
      <c r="E42" s="24">
        <f>E40+E41</f>
        <v>592231.6</v>
      </c>
      <c r="F42" s="24"/>
      <c r="G42" s="24"/>
      <c r="H42" s="24"/>
      <c r="I42" s="24">
        <f t="shared" ref="I42:O42" si="10">I40+I41</f>
        <v>742514.73812999995</v>
      </c>
      <c r="J42" s="24">
        <f t="shared" si="10"/>
        <v>167816.33812999999</v>
      </c>
      <c r="K42" s="22">
        <f t="shared" si="10"/>
        <v>203</v>
      </c>
      <c r="L42" s="24">
        <f>L40+L41</f>
        <v>324643.80000000005</v>
      </c>
      <c r="M42" s="24">
        <f t="shared" si="10"/>
        <v>347606.09432999999</v>
      </c>
      <c r="N42" s="24">
        <f t="shared" si="10"/>
        <v>59280.196099999994</v>
      </c>
      <c r="O42" s="24">
        <f t="shared" si="10"/>
        <v>235582.71609999996</v>
      </c>
    </row>
  </sheetData>
  <mergeCells count="7">
    <mergeCell ref="A1:O1"/>
    <mergeCell ref="B3:E3"/>
    <mergeCell ref="F3:G3"/>
    <mergeCell ref="I3:J3"/>
    <mergeCell ref="K3:L3"/>
    <mergeCell ref="M3:N3"/>
    <mergeCell ref="O3:O4"/>
  </mergeCells>
  <pageMargins left="0.7" right="0.7" top="0.75" bottom="0.75" header="0.3" footer="0.3"/>
  <pageSetup paperSize="9" scale="40" orientation="portrait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Приходько Вера Владимировна</dc:creator>
  <cp:lastModifiedBy>Приходько Вера Владимировна</cp:lastModifiedBy>
  <cp:revision>0</cp:revision>
  <cp:lastPrinted>2021-06-21T08:27:07Z</cp:lastPrinted>
  <dcterms:created xsi:type="dcterms:W3CDTF">2021-06-11T08:11:26Z</dcterms:created>
  <dcterms:modified xsi:type="dcterms:W3CDTF">2021-06-21T08:39:50Z</dcterms:modified>
</cp:coreProperties>
</file>